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<sst xmlns="http://schemas.openxmlformats.org/spreadsheetml/2006/main" count="159" uniqueCount="113">
  <si>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</si>
  <si>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</si>
  <si>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</si>
  <si>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</si>
  <si>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</si>
  <si>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</si>
  <si>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</si>
  <si>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</si>
  <si>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</si>
  <si>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</si>
  <si>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</si>
  <si>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</si>
  <si>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</si>
  <si>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</si>
  <si>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</si>
  <si>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</si>
  <si>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</si>
  <si>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</si>
  <si>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</si>
  <si>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</si>
  <si>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</si>
  <si>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</si>
  <si>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</si>
  <si>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</si>
  <si>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</si>
  <si>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</si>
  <si>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</si>
  <si>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</si>
  <si>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</si>
  <si>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</si>
  <si>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</si>
  <si>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</si>
  <si>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</si>
  <si>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</si>
  <si>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</si>
  <si>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</si>
  <si>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</si>
  <si>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</si>
  <si>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</si>
  <si>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</si>
  <si>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</si>
  <si>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</si>
  <si>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</si>
  <si>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</si>
  <si>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</si>
  <si>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</si>
  <si>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</si>
  <si>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</si>
  <si>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</si>
  <si>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</si>
  <si>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</si>
  <si>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</si>
  <si>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</si>
  <si>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</si>
  <si>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</si>
  <si>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</si>
  <si>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</si>
  <si>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</si>
  <si>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</si>
  <si>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</si>
  <si>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</si>
  <si>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</si>
  <si>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</si>
  <si>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</si>
  <si>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</si>
  <si>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</si>
  <si>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</si>
  <si>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</si>
  <si>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</si>
  <si>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</si>
  <si>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</si>
  <si>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</si>
  <si>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</si>
  <si>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</si>
  <si>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</si>
  <si>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</si>
  <si>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</si>
  <si>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</si>
  <si>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</si>
  <si>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</si>
  <si>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</si>
  <si>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</si>
  <si>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</si>
  <si>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</si>
  <si>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</si>
  <si>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</si>
  <si>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</si>
  <si>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</si>
  <si>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</si>
  <si>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</si>
  <si>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</si>
  <si>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</si>
  <si>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</si>
  <si>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</si>
  <si>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</si>
  <si>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</si>
  <si>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</si>
  <si>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</si>
  <si>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</si>
  <si>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</si>
  <si>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</si>
  <si>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</si>
  <si>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</si>
  <si>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</si>
  <si>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</si>
  <si>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</si>
  <si>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</si>
  <si>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</si>
  <si>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</si>
  <si>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</si>
  <si>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</si>
  <si>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</si>
  <si>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02.10.2014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</si>
</sst>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65248172"/>
        <c:axId val="50362637"/>
      </c:bar3D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50610550"/>
        <c:axId val="52841767"/>
      </c:bar3D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5813856"/>
        <c:axId val="52324705"/>
      </c:bar3D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1160298"/>
        <c:axId val="10442683"/>
      </c:bar3D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26875284"/>
        <c:axId val="40550965"/>
      </c:bar3D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965"/>
        <c:crosses val="autoZero"/>
        <c:auto val="1"/>
        <c:lblOffset val="100"/>
        <c:tickLblSkip val="2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29414366"/>
        <c:axId val="63402703"/>
      </c:bar3D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33753416"/>
        <c:axId val="35345289"/>
      </c:bar3D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49672146"/>
        <c:axId val="44396131"/>
      </c:bar3D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64020860"/>
        <c:axId val="39316829"/>
      </c:bar3D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" sqref="D2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233765.2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</f>
        <v>208476.11000000004</v>
      </c>
      <c r="E6" s="3">
        <f>D6/D137*100</f>
        <v>44.55553496481131</v>
      </c>
      <c r="F6" s="3">
        <f>D6/B6*100</f>
        <v>89.18184143747659</v>
      </c>
      <c r="G6" s="3">
        <f aca="true" t="shared" si="0" ref="G6:G41">D6/C6*100</f>
        <v>75.97368057587727</v>
      </c>
      <c r="H6" s="3">
        <f>B6-D6</f>
        <v>25289.089999999967</v>
      </c>
      <c r="I6" s="3">
        <f aca="true" t="shared" si="1" ref="I6:I41">C6-D6</f>
        <v>65929.58999999997</v>
      </c>
    </row>
    <row r="7" spans="1:9" ht="18">
      <c r="A7" s="29" t="s">
        <v>3</v>
      </c>
      <c r="B7" s="49">
        <v>191676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83.31328707159774</v>
      </c>
      <c r="F7" s="1">
        <f>D7/B7*100</f>
        <v>90.61557002441617</v>
      </c>
      <c r="G7" s="1">
        <f t="shared" si="0"/>
        <v>80.68014646964579</v>
      </c>
      <c r="H7" s="1">
        <f>B7-D7</f>
        <v>17987.70000000007</v>
      </c>
      <c r="I7" s="1">
        <f t="shared" si="1"/>
        <v>41591.800000000076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</f>
        <v>16.8</v>
      </c>
      <c r="E8" s="12">
        <f>D8/D6*100</f>
        <v>0.008058477299869034</v>
      </c>
      <c r="F8" s="1">
        <f>D8/B8*100</f>
        <v>37.66816143497758</v>
      </c>
      <c r="G8" s="1">
        <f t="shared" si="0"/>
        <v>37.66816143497758</v>
      </c>
      <c r="H8" s="1">
        <f aca="true" t="shared" si="2" ref="H8:H41">B8-D8</f>
        <v>27.8</v>
      </c>
      <c r="I8" s="1">
        <f t="shared" si="1"/>
        <v>27.8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</f>
        <v>11407.000000000002</v>
      </c>
      <c r="E9" s="1">
        <f>D9/D6*100</f>
        <v>5.4716101523575045</v>
      </c>
      <c r="F9" s="1">
        <f aca="true" t="shared" si="3" ref="F9:F39">D9/B9*100</f>
        <v>83.44428025925006</v>
      </c>
      <c r="G9" s="1">
        <f t="shared" si="0"/>
        <v>66.69317165291721</v>
      </c>
      <c r="H9" s="1">
        <f t="shared" si="2"/>
        <v>2263.199999999999</v>
      </c>
      <c r="I9" s="1">
        <f t="shared" si="1"/>
        <v>5696.699999999999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10.513386881595208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0.089650559961043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1259.2100000001133</v>
      </c>
      <c r="E12" s="1">
        <f>D12/D6*100</f>
        <v>0.6040068571886308</v>
      </c>
      <c r="F12" s="1">
        <f t="shared" si="3"/>
        <v>60.183052143579104</v>
      </c>
      <c r="G12" s="1">
        <f t="shared" si="0"/>
        <v>55.18736030153445</v>
      </c>
      <c r="H12" s="1">
        <f t="shared" si="2"/>
        <v>833.0899999998992</v>
      </c>
      <c r="I12" s="1">
        <f t="shared" si="1"/>
        <v>1022.4899999998897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159644.3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</f>
        <v>144222.50000000003</v>
      </c>
      <c r="E17" s="3">
        <f>D17/D137*100</f>
        <v>30.823247044769293</v>
      </c>
      <c r="F17" s="3">
        <f>D17/B17*100</f>
        <v>90.33989938882881</v>
      </c>
      <c r="G17" s="3">
        <f t="shared" si="0"/>
        <v>81.12975529300319</v>
      </c>
      <c r="H17" s="3">
        <f>B17-D17</f>
        <v>15421.79999999996</v>
      </c>
      <c r="I17" s="3">
        <f t="shared" si="1"/>
        <v>33545.19999999998</v>
      </c>
    </row>
    <row r="18" spans="1:9" ht="18">
      <c r="A18" s="29" t="s">
        <v>5</v>
      </c>
      <c r="B18" s="49">
        <v>124367.5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81.3535336025932</v>
      </c>
      <c r="F18" s="1">
        <f t="shared" si="3"/>
        <v>94.34144772549098</v>
      </c>
      <c r="G18" s="1">
        <f t="shared" si="0"/>
        <v>87.95129063330421</v>
      </c>
      <c r="H18" s="1">
        <f t="shared" si="2"/>
        <v>7037.400000000009</v>
      </c>
      <c r="I18" s="1">
        <f t="shared" si="1"/>
        <v>16073.400000000009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</f>
        <v>3480.4999999999995</v>
      </c>
      <c r="E19" s="1">
        <f>D19/D17*100</f>
        <v>2.4132850283416243</v>
      </c>
      <c r="F19" s="1">
        <f t="shared" si="3"/>
        <v>53.00388334729307</v>
      </c>
      <c r="G19" s="1">
        <f t="shared" si="0"/>
        <v>44.51564218658071</v>
      </c>
      <c r="H19" s="1">
        <f t="shared" si="2"/>
        <v>3086.0000000000005</v>
      </c>
      <c r="I19" s="1">
        <f t="shared" si="1"/>
        <v>4338.1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1.457608902910433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7.646726412314303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</f>
        <v>1051.6</v>
      </c>
      <c r="E22" s="1">
        <f>D22/D17*100</f>
        <v>0.7291511379985783</v>
      </c>
      <c r="F22" s="1">
        <f t="shared" si="3"/>
        <v>87.53121358415181</v>
      </c>
      <c r="G22" s="1">
        <f t="shared" si="0"/>
        <v>75.36190339687543</v>
      </c>
      <c r="H22" s="1">
        <f t="shared" si="2"/>
        <v>149.80000000000018</v>
      </c>
      <c r="I22" s="1">
        <f t="shared" si="1"/>
        <v>343.8000000000002</v>
      </c>
    </row>
    <row r="23" spans="1:9" ht="18.75" thickBot="1">
      <c r="A23" s="29" t="s">
        <v>35</v>
      </c>
      <c r="B23" s="50">
        <f>B17-B18-B19-B20-B21-B22</f>
        <v>11670.49999999999</v>
      </c>
      <c r="C23" s="50">
        <f>C17-C18-C19-C20-C21-C22</f>
        <v>12960.000000000016</v>
      </c>
      <c r="D23" s="50">
        <f>D17-D18-D19-D20-D21-D22</f>
        <v>9229.80000000004</v>
      </c>
      <c r="E23" s="1">
        <f>D23/D17*100</f>
        <v>6.3996949158418674</v>
      </c>
      <c r="F23" s="1">
        <f t="shared" si="3"/>
        <v>79.08658583608282</v>
      </c>
      <c r="G23" s="1">
        <f t="shared" si="0"/>
        <v>71.21759259259281</v>
      </c>
      <c r="H23" s="1">
        <f t="shared" si="2"/>
        <v>2440.6999999999516</v>
      </c>
      <c r="I23" s="1">
        <f t="shared" si="1"/>
        <v>3730.199999999977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32175.3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</f>
        <v>27226.69999999999</v>
      </c>
      <c r="E31" s="3">
        <f>D31/D137*100</f>
        <v>5.818893032042986</v>
      </c>
      <c r="F31" s="3">
        <f>D31/B31*100</f>
        <v>84.6198792241253</v>
      </c>
      <c r="G31" s="3">
        <f t="shared" si="0"/>
        <v>72.64657148269795</v>
      </c>
      <c r="H31" s="3">
        <f t="shared" si="2"/>
        <v>4948.6000000000095</v>
      </c>
      <c r="I31" s="3">
        <f t="shared" si="1"/>
        <v>10251.600000000013</v>
      </c>
    </row>
    <row r="32" spans="1:9" ht="18">
      <c r="A32" s="29" t="s">
        <v>3</v>
      </c>
      <c r="B32" s="49">
        <v>24397.2</v>
      </c>
      <c r="C32" s="50">
        <f>28976.1-761.1</f>
        <v>28215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77.56724098036122</v>
      </c>
      <c r="F32" s="1">
        <f t="shared" si="3"/>
        <v>86.56321217188857</v>
      </c>
      <c r="G32" s="1">
        <f t="shared" si="0"/>
        <v>74.85025695552011</v>
      </c>
      <c r="H32" s="1">
        <f t="shared" si="2"/>
        <v>3278.2000000000007</v>
      </c>
      <c r="I32" s="1">
        <f t="shared" si="1"/>
        <v>7096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</f>
        <v>719.0999999999997</v>
      </c>
      <c r="E34" s="1">
        <f>D34/D31*100</f>
        <v>2.6411573932940824</v>
      </c>
      <c r="F34" s="1">
        <f t="shared" si="3"/>
        <v>59.380677126341844</v>
      </c>
      <c r="G34" s="1">
        <f t="shared" si="0"/>
        <v>41.441908713692925</v>
      </c>
      <c r="H34" s="1">
        <f t="shared" si="2"/>
        <v>491.9000000000003</v>
      </c>
      <c r="I34" s="1">
        <f t="shared" si="1"/>
        <v>1016.1000000000004</v>
      </c>
    </row>
    <row r="35" spans="1:9" s="44" customFormat="1" ht="18.75">
      <c r="A35" s="23" t="s">
        <v>7</v>
      </c>
      <c r="B35" s="58">
        <v>576.6</v>
      </c>
      <c r="C35" s="59">
        <v>715.3</v>
      </c>
      <c r="D35" s="60">
        <f>38.5+5.5+3+4.5+22.1+25.5+8.2+45.3+17.5+1+24+2.2+10+60+29.8+5.1</f>
        <v>302.2</v>
      </c>
      <c r="E35" s="19">
        <f>D35/D31*100</f>
        <v>1.1099398751960394</v>
      </c>
      <c r="F35" s="19">
        <f t="shared" si="3"/>
        <v>52.41068331599028</v>
      </c>
      <c r="G35" s="19">
        <f t="shared" si="0"/>
        <v>42.24800782888299</v>
      </c>
      <c r="H35" s="19">
        <f t="shared" si="2"/>
        <v>274.40000000000003</v>
      </c>
      <c r="I35" s="19">
        <f t="shared" si="1"/>
        <v>413.09999999999997</v>
      </c>
    </row>
    <row r="36" spans="1:9" ht="18">
      <c r="A36" s="29" t="s">
        <v>15</v>
      </c>
      <c r="B36" s="49">
        <v>20.4</v>
      </c>
      <c r="C36" s="50">
        <f>45.2-20</f>
        <v>25.200000000000003</v>
      </c>
      <c r="D36" s="50">
        <f>3.6+3.6+7.2+3.6</f>
        <v>18</v>
      </c>
      <c r="E36" s="1">
        <f>D36/D31*100</f>
        <v>0.06611157430022738</v>
      </c>
      <c r="F36" s="1">
        <f t="shared" si="3"/>
        <v>88.23529411764707</v>
      </c>
      <c r="G36" s="1">
        <f t="shared" si="0"/>
        <v>71.42857142857142</v>
      </c>
      <c r="H36" s="1">
        <f t="shared" si="2"/>
        <v>2.3999999999999986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5970.0999999999985</v>
      </c>
      <c r="C37" s="49">
        <f>C31-C32-C34-C35-C33-C36</f>
        <v>6787.600000000003</v>
      </c>
      <c r="D37" s="49">
        <f>D31-D32-D34-D35-D33-D36</f>
        <v>5068.3999999999905</v>
      </c>
      <c r="E37" s="1">
        <f>D37/D31*100</f>
        <v>18.615550176848433</v>
      </c>
      <c r="F37" s="1">
        <f t="shared" si="3"/>
        <v>84.89640039530313</v>
      </c>
      <c r="G37" s="1">
        <f t="shared" si="0"/>
        <v>74.67145972066692</v>
      </c>
      <c r="H37" s="1">
        <f>B37-D37</f>
        <v>901.700000000008</v>
      </c>
      <c r="I37" s="1">
        <f t="shared" si="1"/>
        <v>1719.2000000000126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0.10160253528460066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</f>
        <v>4296.2</v>
      </c>
      <c r="E43" s="3">
        <f>D43/D137*100</f>
        <v>0.9181842913119507</v>
      </c>
      <c r="F43" s="3">
        <f>D43/B43*100</f>
        <v>85.05810845591874</v>
      </c>
      <c r="G43" s="3">
        <f aca="true" t="shared" si="4" ref="G43:G73">D43/C43*100</f>
        <v>70.36952106401101</v>
      </c>
      <c r="H43" s="3">
        <f>B43-D43</f>
        <v>754.6999999999998</v>
      </c>
      <c r="I43" s="3">
        <f aca="true" t="shared" si="5" ref="I43:I74">C43-D43</f>
        <v>1809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90.91755504864763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0.02327638378101578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0.47716586751082346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4.767003398352033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163.9000000000007</v>
      </c>
      <c r="E48" s="1">
        <f>D48/D43*100</f>
        <v>3.814999301708503</v>
      </c>
      <c r="F48" s="1">
        <f t="shared" si="6"/>
        <v>58.32740213523171</v>
      </c>
      <c r="G48" s="1">
        <f t="shared" si="4"/>
        <v>51.44381669805432</v>
      </c>
      <c r="H48" s="1">
        <f t="shared" si="7"/>
        <v>117.09999999999857</v>
      </c>
      <c r="I48" s="1">
        <f t="shared" si="5"/>
        <v>154.69999999999854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</f>
        <v>8569.400000000001</v>
      </c>
      <c r="E49" s="3">
        <f>D49/D137*100</f>
        <v>1.831453020336258</v>
      </c>
      <c r="F49" s="3">
        <f>D49/B49*100</f>
        <v>85.94926932990985</v>
      </c>
      <c r="G49" s="3">
        <f t="shared" si="4"/>
        <v>70.58697550287476</v>
      </c>
      <c r="H49" s="3">
        <f>B49-D49</f>
        <v>1400.8999999999978</v>
      </c>
      <c r="I49" s="3">
        <f t="shared" si="5"/>
        <v>3570.7999999999975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65.89376152356056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</f>
        <v>0.5</v>
      </c>
      <c r="E51" s="12">
        <f>D51/D49*100</f>
        <v>0.005834714215697714</v>
      </c>
      <c r="F51" s="1">
        <f t="shared" si="6"/>
        <v>7.6923076923076925</v>
      </c>
      <c r="G51" s="1">
        <f t="shared" si="4"/>
        <v>5.154639175257732</v>
      </c>
      <c r="H51" s="1">
        <f t="shared" si="7"/>
        <v>6</v>
      </c>
      <c r="I51" s="1">
        <f t="shared" si="5"/>
        <v>9.2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1.4085000116694284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</f>
        <v>244.2999999999999</v>
      </c>
      <c r="E53" s="1">
        <f>D53/D49*100</f>
        <v>2.850841365789902</v>
      </c>
      <c r="F53" s="1">
        <f t="shared" si="6"/>
        <v>78.32638666239177</v>
      </c>
      <c r="G53" s="1">
        <f t="shared" si="4"/>
        <v>45.99887026925247</v>
      </c>
      <c r="H53" s="1">
        <f t="shared" si="7"/>
        <v>67.60000000000008</v>
      </c>
      <c r="I53" s="1">
        <f t="shared" si="5"/>
        <v>286.8000000000001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2557.200000000003</v>
      </c>
      <c r="E54" s="1">
        <f>D54/D49*100</f>
        <v>29.84106238476442</v>
      </c>
      <c r="F54" s="1">
        <f t="shared" si="6"/>
        <v>81.12429414377273</v>
      </c>
      <c r="G54" s="1">
        <f t="shared" si="4"/>
        <v>67.60965550062143</v>
      </c>
      <c r="H54" s="1">
        <f t="shared" si="7"/>
        <v>594.9999999999959</v>
      </c>
      <c r="I54" s="1">
        <f>C54-D54</f>
        <v>1225.0999999999954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</f>
        <v>2559.8</v>
      </c>
      <c r="E56" s="3">
        <f>D56/D137*100</f>
        <v>0.5470807106047976</v>
      </c>
      <c r="F56" s="3">
        <f>D56/B56*100</f>
        <v>92.8405628898883</v>
      </c>
      <c r="G56" s="3">
        <f t="shared" si="4"/>
        <v>84.7952828938651</v>
      </c>
      <c r="H56" s="3">
        <f>B56-D56</f>
        <v>197.39999999999964</v>
      </c>
      <c r="I56" s="3">
        <f t="shared" si="5"/>
        <v>459</v>
      </c>
    </row>
    <row r="57" spans="1:9" ht="18">
      <c r="A57" s="29" t="s">
        <v>3</v>
      </c>
      <c r="B57" s="49">
        <v>1575.5</v>
      </c>
      <c r="C57" s="50">
        <f>2589.6-887.6+7.9</f>
        <v>1709.9</v>
      </c>
      <c r="D57" s="51">
        <f>128-60.9+102.5+75.2+87.9+68.6+30+93+68.5+96.9-0.1+67+116.4+112.6+49.7+83+52.4+24.4+26.2+0.2+55.4+42.6+44.2+67.6+0.1</f>
        <v>1431.4</v>
      </c>
      <c r="E57" s="1">
        <f>D57/D56*100</f>
        <v>55.91843112743183</v>
      </c>
      <c r="F57" s="1">
        <f t="shared" si="6"/>
        <v>90.85369723897176</v>
      </c>
      <c r="G57" s="1">
        <f t="shared" si="4"/>
        <v>83.7124978068893</v>
      </c>
      <c r="H57" s="1">
        <f t="shared" si="7"/>
        <v>144.0999999999999</v>
      </c>
      <c r="I57" s="1">
        <f t="shared" si="5"/>
        <v>278.5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7.086491132119696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5.043362762715837</v>
      </c>
      <c r="F59" s="1">
        <f t="shared" si="6"/>
        <v>77.72426249247442</v>
      </c>
      <c r="G59" s="1">
        <f t="shared" si="4"/>
        <v>44.841959013546386</v>
      </c>
      <c r="H59" s="1">
        <f t="shared" si="7"/>
        <v>36.99999999999997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28.451441518868663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111.30000000000004</v>
      </c>
      <c r="D61" s="50">
        <f>D56-D57-D59-D60-D58</f>
        <v>89.6</v>
      </c>
      <c r="E61" s="1">
        <f>D61/D56*100</f>
        <v>3.5002734588639735</v>
      </c>
      <c r="F61" s="1">
        <f t="shared" si="6"/>
        <v>84.60812086874424</v>
      </c>
      <c r="G61" s="1">
        <f t="shared" si="4"/>
        <v>80.50314465408802</v>
      </c>
      <c r="H61" s="1">
        <f t="shared" si="7"/>
        <v>16.29999999999984</v>
      </c>
      <c r="I61" s="1">
        <f t="shared" si="5"/>
        <v>21.700000000000045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380.8</v>
      </c>
      <c r="C66" s="53">
        <f>C67+C68</f>
        <v>460</v>
      </c>
      <c r="D66" s="54">
        <f>SUM(D67:D68)</f>
        <v>1.4</v>
      </c>
      <c r="E66" s="42">
        <f>D66/D137*100</f>
        <v>0.0002992081392478774</v>
      </c>
      <c r="F66" s="113">
        <f>D66/B66*100</f>
        <v>0.3676470588235294</v>
      </c>
      <c r="G66" s="3">
        <f t="shared" si="4"/>
        <v>0.30434782608695654</v>
      </c>
      <c r="H66" s="3">
        <f>B66-D66</f>
        <v>379.40000000000003</v>
      </c>
      <c r="I66" s="3">
        <f t="shared" si="5"/>
        <v>458.6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v>86.3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86.3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38287.9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</f>
        <v>32458.500000000004</v>
      </c>
      <c r="E87" s="3">
        <f>D87/D137*100</f>
        <v>6.937033848412308</v>
      </c>
      <c r="F87" s="3">
        <f aca="true" t="shared" si="10" ref="F87:F92">D87/B87*100</f>
        <v>84.77482442233709</v>
      </c>
      <c r="G87" s="3">
        <f t="shared" si="8"/>
        <v>72.18935569245826</v>
      </c>
      <c r="H87" s="3">
        <f aca="true" t="shared" si="11" ref="H87:H92">B87-D87</f>
        <v>5829.399999999998</v>
      </c>
      <c r="I87" s="3">
        <f t="shared" si="9"/>
        <v>12504.499999999996</v>
      </c>
    </row>
    <row r="88" spans="1:9" ht="18">
      <c r="A88" s="29" t="s">
        <v>3</v>
      </c>
      <c r="B88" s="49">
        <v>32207.1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</f>
        <v>27916.2</v>
      </c>
      <c r="E88" s="1">
        <f>D88/D87*100</f>
        <v>86.0058228199085</v>
      </c>
      <c r="F88" s="1">
        <f t="shared" si="10"/>
        <v>86.67716124705423</v>
      </c>
      <c r="G88" s="1">
        <f t="shared" si="8"/>
        <v>73.43991287030777</v>
      </c>
      <c r="H88" s="1">
        <f t="shared" si="11"/>
        <v>4290.899999999998</v>
      </c>
      <c r="I88" s="1">
        <f t="shared" si="9"/>
        <v>10096.100000000002</v>
      </c>
    </row>
    <row r="89" spans="1:9" ht="18">
      <c r="A89" s="29" t="s">
        <v>33</v>
      </c>
      <c r="B89" s="49">
        <v>1567.9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3.5999815148574332</v>
      </c>
      <c r="F89" s="1">
        <f t="shared" si="10"/>
        <v>74.52643663498947</v>
      </c>
      <c r="G89" s="1">
        <f t="shared" si="8"/>
        <v>60.93554443053818</v>
      </c>
      <c r="H89" s="1">
        <f t="shared" si="11"/>
        <v>399.4000000000001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4512.900000000003</v>
      </c>
      <c r="C91" s="50">
        <f>C87-C88-C89-C90</f>
        <v>5033.099999999997</v>
      </c>
      <c r="D91" s="50">
        <f>D87-D88-D89-D90</f>
        <v>3373.800000000003</v>
      </c>
      <c r="E91" s="1">
        <f>D91/D87*100</f>
        <v>10.394195665234076</v>
      </c>
      <c r="F91" s="1">
        <f t="shared" si="10"/>
        <v>74.75902413082498</v>
      </c>
      <c r="G91" s="1">
        <f>D91/C91*100</f>
        <v>67.03224652798484</v>
      </c>
      <c r="H91" s="1">
        <f t="shared" si="11"/>
        <v>1139.1000000000004</v>
      </c>
      <c r="I91" s="1">
        <f>C91-D91</f>
        <v>1659.2999999999938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</f>
        <v>25493.600000000002</v>
      </c>
      <c r="E92" s="3">
        <f>D92/D137*100</f>
        <v>5.448494727664063</v>
      </c>
      <c r="F92" s="3">
        <f t="shared" si="10"/>
        <v>67.74915358735457</v>
      </c>
      <c r="G92" s="3">
        <f>D92/C92*100</f>
        <v>58.941469143908776</v>
      </c>
      <c r="H92" s="3">
        <f t="shared" si="11"/>
        <v>12135.8</v>
      </c>
      <c r="I92" s="3">
        <f>C92-D92</f>
        <v>17758.8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5190.9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</f>
        <v>4232.599999999999</v>
      </c>
      <c r="E98" s="25">
        <f>D98/D137*100</f>
        <v>0.9045916929861184</v>
      </c>
      <c r="F98" s="25">
        <f>D98/B98*100</f>
        <v>81.53884682810302</v>
      </c>
      <c r="G98" s="25">
        <f aca="true" t="shared" si="12" ref="G98:G135">D98/C98*100</f>
        <v>68.66867841266749</v>
      </c>
      <c r="H98" s="25">
        <f aca="true" t="shared" si="13" ref="H98:H103">B98-D98</f>
        <v>958.3000000000002</v>
      </c>
      <c r="I98" s="25">
        <f aca="true" t="shared" si="14" ref="I98:I135">C98-D98</f>
        <v>1931.2000000000007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0.3591173274110476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4816.4</v>
      </c>
      <c r="C100" s="51">
        <f>5711.4</f>
        <v>5711.4</v>
      </c>
      <c r="D100" s="51">
        <f>3302.1+5.1+16.7+151+216.3+17.4+13.8+53.7+7.6+119.5+15.5+6.4</f>
        <v>3925.1</v>
      </c>
      <c r="E100" s="1">
        <f>D100/D98*100</f>
        <v>92.73496196191468</v>
      </c>
      <c r="F100" s="1">
        <f aca="true" t="shared" si="15" ref="F100:F135">D100/B100*100</f>
        <v>81.49447720289012</v>
      </c>
      <c r="G100" s="1">
        <f t="shared" si="12"/>
        <v>68.72395559757678</v>
      </c>
      <c r="H100" s="1">
        <f t="shared" si="13"/>
        <v>891.2999999999997</v>
      </c>
      <c r="I100" s="1">
        <f t="shared" si="14"/>
        <v>1786.2999999999997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</f>
        <v>168.9</v>
      </c>
      <c r="E101" s="97">
        <f>D101/D98*100</f>
        <v>3.9904550394556546</v>
      </c>
      <c r="F101" s="97">
        <f>D101/B101*100</f>
        <v>54.98046875</v>
      </c>
      <c r="G101" s="97">
        <f>D101/C101*100</f>
        <v>42.2144463884029</v>
      </c>
      <c r="H101" s="97">
        <f t="shared" si="13"/>
        <v>138.29999999999998</v>
      </c>
      <c r="I101" s="97">
        <f>C101-D101</f>
        <v>231.20000000000002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292.2999999999997</v>
      </c>
      <c r="E102" s="97">
        <f>D102/D98*100</f>
        <v>6.905920710674285</v>
      </c>
      <c r="F102" s="97">
        <f t="shared" si="15"/>
        <v>81.35263011411065</v>
      </c>
      <c r="G102" s="97">
        <f t="shared" si="12"/>
        <v>66.85727355901172</v>
      </c>
      <c r="H102" s="97">
        <f>B102-D102</f>
        <v>67.00000000000045</v>
      </c>
      <c r="I102" s="97">
        <f t="shared" si="14"/>
        <v>144.900000000001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13985.199999999997</v>
      </c>
      <c r="C103" s="94">
        <f>SUM(C104:C134)-C111-C115+C135-C130-C131-C105-C108-C118-C119</f>
        <v>17184.1</v>
      </c>
      <c r="D103" s="94">
        <f>SUM(D104:D134)-D111-D115+D135-D130-D131-D105-D108-D118-D119</f>
        <v>9889.499999999998</v>
      </c>
      <c r="E103" s="95">
        <f>D103/D137*100</f>
        <v>2.1135849236370596</v>
      </c>
      <c r="F103" s="95">
        <f>D103/B103*100</f>
        <v>70.71404055716043</v>
      </c>
      <c r="G103" s="95">
        <f t="shared" si="12"/>
        <v>57.550293585349245</v>
      </c>
      <c r="H103" s="95">
        <f t="shared" si="13"/>
        <v>4095.699999999999</v>
      </c>
      <c r="I103" s="95">
        <f t="shared" si="14"/>
        <v>7294.6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6.382526922493556</v>
      </c>
      <c r="F104" s="6">
        <f t="shared" si="15"/>
        <v>60.321100917431195</v>
      </c>
      <c r="G104" s="6">
        <f t="shared" si="12"/>
        <v>42.94169671406218</v>
      </c>
      <c r="H104" s="6">
        <f aca="true" t="shared" si="16" ref="H104:H135">B104-D104</f>
        <v>415.20000000000005</v>
      </c>
      <c r="I104" s="6">
        <f t="shared" si="14"/>
        <v>838.7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</f>
        <v>4.7</v>
      </c>
      <c r="E106" s="6">
        <f>D106/D103*100</f>
        <v>0.04752515293998687</v>
      </c>
      <c r="F106" s="6">
        <f>D106/B106*100</f>
        <v>0.5481049562682216</v>
      </c>
      <c r="G106" s="6">
        <f t="shared" si="12"/>
        <v>0.5481049562682216</v>
      </c>
      <c r="H106" s="6">
        <f t="shared" si="16"/>
        <v>852.8</v>
      </c>
      <c r="I106" s="6">
        <f t="shared" si="14"/>
        <v>852.8</v>
      </c>
    </row>
    <row r="107" spans="1:9" ht="34.5" customHeight="1">
      <c r="A107" s="17" t="s">
        <v>78</v>
      </c>
      <c r="B107" s="81">
        <v>29.7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29.7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</f>
        <v>43.8</v>
      </c>
      <c r="E109" s="6">
        <f>D109/D103*100</f>
        <v>0.4428939784620052</v>
      </c>
      <c r="F109" s="6">
        <f t="shared" si="15"/>
        <v>69.7452229299363</v>
      </c>
      <c r="G109" s="6">
        <f t="shared" si="12"/>
        <v>58.01324503311258</v>
      </c>
      <c r="H109" s="6">
        <f t="shared" si="16"/>
        <v>19</v>
      </c>
      <c r="I109" s="6">
        <f t="shared" si="14"/>
        <v>31.700000000000003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6.6262197279943384</v>
      </c>
      <c r="F110" s="6">
        <f t="shared" si="15"/>
        <v>75.66100912134857</v>
      </c>
      <c r="G110" s="6">
        <f t="shared" si="12"/>
        <v>62.409523809523805</v>
      </c>
      <c r="H110" s="6">
        <f t="shared" si="16"/>
        <v>210.80000000000007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0.23155872389908494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0.7573689266393652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1.3114919864502756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</f>
        <v>47.3</v>
      </c>
      <c r="E117" s="19">
        <f>D117/D103*100</f>
        <v>0.4782850498002933</v>
      </c>
      <c r="F117" s="6">
        <f t="shared" si="15"/>
        <v>7.010523195494294</v>
      </c>
      <c r="G117" s="6">
        <f t="shared" si="12"/>
        <v>5.9519315464955325</v>
      </c>
      <c r="H117" s="6">
        <f t="shared" si="16"/>
        <v>627.4000000000001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</f>
        <v>641.4</v>
      </c>
      <c r="E120" s="19">
        <f>D120/D103*100</f>
        <v>6.485666616107995</v>
      </c>
      <c r="F120" s="6">
        <f t="shared" si="15"/>
        <v>38.60599494402311</v>
      </c>
      <c r="G120" s="6">
        <f t="shared" si="12"/>
        <v>37.72719251808717</v>
      </c>
      <c r="H120" s="6">
        <f t="shared" si="16"/>
        <v>1020.0000000000001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0.04449163253956216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0.4974973456696497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0.4257040295262653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</f>
        <v>122.2</v>
      </c>
      <c r="E125" s="19">
        <f>D125/D103*100</f>
        <v>1.2356539764396584</v>
      </c>
      <c r="F125" s="6">
        <f t="shared" si="15"/>
        <v>74.28571428571429</v>
      </c>
      <c r="G125" s="6">
        <f t="shared" si="12"/>
        <v>68.34451901565996</v>
      </c>
      <c r="H125" s="6">
        <f t="shared" si="16"/>
        <v>42.3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0.17088831589059109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</f>
        <v>645.7000000000003</v>
      </c>
      <c r="E129" s="19">
        <f>D129/D103*100</f>
        <v>6.5291470751807505</v>
      </c>
      <c r="F129" s="6">
        <f t="shared" si="15"/>
        <v>88.80484114977311</v>
      </c>
      <c r="G129" s="6">
        <f t="shared" si="12"/>
        <v>74.37226445519468</v>
      </c>
      <c r="H129" s="6">
        <f t="shared" si="16"/>
        <v>81.39999999999975</v>
      </c>
      <c r="I129" s="6">
        <f t="shared" si="14"/>
        <v>222.49999999999977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</f>
        <v>566</v>
      </c>
      <c r="E130" s="1">
        <f>D130/D129*100</f>
        <v>87.65680656651692</v>
      </c>
      <c r="F130" s="1">
        <f>D130/B130*100</f>
        <v>89.82701158546263</v>
      </c>
      <c r="G130" s="1">
        <f t="shared" si="12"/>
        <v>75.75960380136527</v>
      </c>
      <c r="H130" s="1">
        <f t="shared" si="16"/>
        <v>64.10000000000002</v>
      </c>
      <c r="I130" s="1">
        <f t="shared" si="14"/>
        <v>181.10000000000002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</f>
        <v>11</v>
      </c>
      <c r="E131" s="1">
        <f>D131/D129*100</f>
        <v>1.7035775127768307</v>
      </c>
      <c r="F131" s="1">
        <f>D131/B131*100</f>
        <v>71.42857142857143</v>
      </c>
      <c r="G131" s="1">
        <f>D131/C131*100</f>
        <v>45.08196721311475</v>
      </c>
      <c r="H131" s="1">
        <f t="shared" si="16"/>
        <v>4.4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63.521917184893084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4.811163355073565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20654.1</v>
      </c>
      <c r="C136" s="85">
        <f>C41+C66+C69+C74+C76+C84+C98+C103+C96+C81+C94</f>
        <v>25028.5</v>
      </c>
      <c r="D136" s="60">
        <f>D41+D66+D69+D74+D76+D84+D98+D103+D96+D81+D94</f>
        <v>14598.899999999998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539934.6000000001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467901.71000000014</v>
      </c>
      <c r="E137" s="38">
        <v>100</v>
      </c>
      <c r="F137" s="3">
        <f>D137/B137*100</f>
        <v>86.65896017776969</v>
      </c>
      <c r="G137" s="3">
        <f aca="true" t="shared" si="17" ref="G137:G143">D137/C137*100</f>
        <v>74.96505061684525</v>
      </c>
      <c r="H137" s="3">
        <f aca="true" t="shared" si="18" ref="H137:H143">B137-D137</f>
        <v>72032.88999999996</v>
      </c>
      <c r="I137" s="3">
        <f aca="true" t="shared" si="19" ref="I137:I143">C137-D137</f>
        <v>156258.0899999999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385722.29999999993</v>
      </c>
      <c r="C138" s="67">
        <f>C7+C18+C32+C50+C57+C88+C111+C115+C44+C130</f>
        <v>430367.6</v>
      </c>
      <c r="D138" s="67">
        <f>D7+D18+D32+D50+D57+D88+D111+D115+D44+D130</f>
        <v>351711.49999999994</v>
      </c>
      <c r="E138" s="6">
        <f>D138/D137*100</f>
        <v>75.16781676219986</v>
      </c>
      <c r="F138" s="6">
        <f aca="true" t="shared" si="20" ref="F138:F149">D138/B138*100</f>
        <v>91.1825683918197</v>
      </c>
      <c r="G138" s="6">
        <f t="shared" si="17"/>
        <v>81.7235079964198</v>
      </c>
      <c r="H138" s="6">
        <f t="shared" si="18"/>
        <v>34010.79999999999</v>
      </c>
      <c r="I138" s="18">
        <f t="shared" si="19"/>
        <v>78656.10000000003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43595.8</v>
      </c>
      <c r="C139" s="68">
        <f>C10+C21+C34+C53+C59+C89+C47+C131+C105+C108</f>
        <v>64582.799999999996</v>
      </c>
      <c r="D139" s="68">
        <f>D10+D21+D34+D53+D59+D89+D47+D131+D105+D108</f>
        <v>35750.6</v>
      </c>
      <c r="E139" s="6">
        <f>D139/D137*100</f>
        <v>7.640621787853689</v>
      </c>
      <c r="F139" s="6">
        <f t="shared" si="20"/>
        <v>82.00468852504139</v>
      </c>
      <c r="G139" s="6">
        <f t="shared" si="17"/>
        <v>55.35622487721189</v>
      </c>
      <c r="H139" s="6">
        <f t="shared" si="18"/>
        <v>7845.200000000004</v>
      </c>
      <c r="I139" s="18">
        <f t="shared" si="19"/>
        <v>28832.199999999997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13853.200000000003</v>
      </c>
      <c r="E140" s="6">
        <f>D140/D137*100</f>
        <v>2.96070728187764</v>
      </c>
      <c r="F140" s="6">
        <f t="shared" si="20"/>
        <v>83.60006758877061</v>
      </c>
      <c r="G140" s="6">
        <f t="shared" si="17"/>
        <v>67.5219090882505</v>
      </c>
      <c r="H140" s="6">
        <f t="shared" si="18"/>
        <v>2717.6000000000004</v>
      </c>
      <c r="I140" s="18">
        <f t="shared" si="19"/>
        <v>6663.4</v>
      </c>
      <c r="K140" s="46"/>
      <c r="L140" s="47"/>
    </row>
    <row r="141" spans="1:12" ht="21" customHeight="1">
      <c r="A141" s="23" t="s">
        <v>15</v>
      </c>
      <c r="B141" s="67">
        <f>B11+B22+B100+B60+B36+B90</f>
        <v>6997.599999999999</v>
      </c>
      <c r="C141" s="67">
        <f>C11+C22+C100+C60+C36+C90</f>
        <v>8110.4</v>
      </c>
      <c r="D141" s="67">
        <f>D11+D22+D100+D60+D36+D90</f>
        <v>5909.900000000001</v>
      </c>
      <c r="E141" s="6">
        <f>D141/D137*100</f>
        <v>1.263064415815022</v>
      </c>
      <c r="F141" s="6">
        <f t="shared" si="20"/>
        <v>84.45609923402311</v>
      </c>
      <c r="G141" s="6">
        <f t="shared" si="17"/>
        <v>72.86816926415469</v>
      </c>
      <c r="H141" s="6">
        <f t="shared" si="18"/>
        <v>1087.699999999999</v>
      </c>
      <c r="I141" s="18">
        <f t="shared" si="19"/>
        <v>2200.499999999999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3498.7999999999997</v>
      </c>
      <c r="E142" s="6">
        <f>D142/D137*100</f>
        <v>0.7477638840003382</v>
      </c>
      <c r="F142" s="6">
        <f t="shared" si="20"/>
        <v>52.30990042759321</v>
      </c>
      <c r="G142" s="6">
        <f t="shared" si="17"/>
        <v>44.04385755107692</v>
      </c>
      <c r="H142" s="6">
        <f t="shared" si="18"/>
        <v>3189.8000000000006</v>
      </c>
      <c r="I142" s="18">
        <f t="shared" si="19"/>
        <v>4445.1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80359.50000000015</v>
      </c>
      <c r="C143" s="67">
        <f>C137-C138-C139-C140-C141-C142</f>
        <v>92638.50000000009</v>
      </c>
      <c r="D143" s="67">
        <f>D137-D138-D139-D140-D141-D142</f>
        <v>57177.71000000019</v>
      </c>
      <c r="E143" s="6">
        <f>D143/D137*100</f>
        <v>12.220025868253435</v>
      </c>
      <c r="F143" s="6">
        <f t="shared" si="20"/>
        <v>71.15239641859404</v>
      </c>
      <c r="G143" s="43">
        <f t="shared" si="17"/>
        <v>61.72132536688324</v>
      </c>
      <c r="H143" s="6">
        <f t="shared" si="18"/>
        <v>23181.789999999957</v>
      </c>
      <c r="I143" s="6">
        <f t="shared" si="19"/>
        <v>35460.7899999999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63538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1285.7+343.1+251.2+535+4+1250.9+3+47.1-1+182.9+10.6+2492.6+31+22.3+70.1+288.5+61.4+28+67+8.2+59.1+10.4+80.6+354.8+3.8+68.4+2.6+5.3+24.2+4809.3+1220.5+217.5+98.1+52.8</f>
        <v>13989.000000000002</v>
      </c>
      <c r="E145" s="15"/>
      <c r="F145" s="6">
        <f t="shared" si="20"/>
        <v>22.016745884352673</v>
      </c>
      <c r="G145" s="6">
        <f aca="true" t="shared" si="21" ref="G145:G154">D145/C145*100</f>
        <v>20.08603583294805</v>
      </c>
      <c r="H145" s="6">
        <f>B145-D145</f>
        <v>49549</v>
      </c>
      <c r="I145" s="6">
        <f aca="true" t="shared" si="22" ref="I145:I154">C145-D145</f>
        <v>55656.40000000001</v>
      </c>
      <c r="J145" s="105"/>
      <c r="K145" s="46"/>
      <c r="L145" s="46"/>
    </row>
    <row r="146" spans="1:12" ht="18.75">
      <c r="A146" s="23" t="s">
        <v>22</v>
      </c>
      <c r="B146" s="89">
        <v>27028.7</v>
      </c>
      <c r="C146" s="67">
        <f>23644.2-130+4631.1</f>
        <v>28145.300000000003</v>
      </c>
      <c r="D146" s="67">
        <f>2921.3+155.4+1707.9+56.8+14.6+990.8-990.8+14.7+990.8+400.1+597.2+8.8-9.6+18.2+0.4+53.9+92.1+242.6+11.1+67.1+121.7-0.1</f>
        <v>7465.000000000001</v>
      </c>
      <c r="E146" s="6"/>
      <c r="F146" s="6">
        <f t="shared" si="20"/>
        <v>27.618790396874438</v>
      </c>
      <c r="G146" s="6">
        <f t="shared" si="21"/>
        <v>26.52307845359616</v>
      </c>
      <c r="H146" s="6">
        <f aca="true" t="shared" si="23" ref="H146:H153">B146-D146</f>
        <v>19563.7</v>
      </c>
      <c r="I146" s="6">
        <f t="shared" si="22"/>
        <v>20680.300000000003</v>
      </c>
      <c r="K146" s="46"/>
      <c r="L146" s="46"/>
    </row>
    <row r="147" spans="1:12" ht="18.75">
      <c r="A147" s="23" t="s">
        <v>63</v>
      </c>
      <c r="B147" s="89">
        <v>87818.4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</f>
        <v>19627.600000000002</v>
      </c>
      <c r="E147" s="6"/>
      <c r="F147" s="6">
        <f t="shared" si="20"/>
        <v>22.35021362265767</v>
      </c>
      <c r="G147" s="6">
        <f t="shared" si="21"/>
        <v>19.413104607195105</v>
      </c>
      <c r="H147" s="6">
        <f t="shared" si="23"/>
        <v>68190.79999999999</v>
      </c>
      <c r="I147" s="6">
        <f t="shared" si="22"/>
        <v>81477.29999999999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23.5375239621184</v>
      </c>
      <c r="G149" s="6">
        <f t="shared" si="21"/>
        <v>21.129169791548954</v>
      </c>
      <c r="H149" s="6">
        <f t="shared" si="23"/>
        <v>13362.199999999999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</f>
        <v>1788.3</v>
      </c>
      <c r="E153" s="24"/>
      <c r="F153" s="6">
        <f>D153/B153*100</f>
        <v>21.925651651504378</v>
      </c>
      <c r="G153" s="6">
        <f t="shared" si="21"/>
        <v>20.169631074969267</v>
      </c>
      <c r="H153" s="6">
        <f t="shared" si="23"/>
        <v>6367.9</v>
      </c>
      <c r="I153" s="6">
        <f t="shared" si="22"/>
        <v>7077.999999999999</v>
      </c>
    </row>
    <row r="154" spans="1:9" ht="19.5" thickBot="1">
      <c r="A154" s="14" t="s">
        <v>20</v>
      </c>
      <c r="B154" s="91">
        <f>B137+B145+B149+B150+B146+B153+B152+B147+B151+B148</f>
        <v>753486.2</v>
      </c>
      <c r="C154" s="91">
        <f>C137+C145+C149+C150+C146+C153+C152+C147+C151+C148</f>
        <v>861086.0000000001</v>
      </c>
      <c r="D154" s="91">
        <f>D137+D145+D149+D150+D146+D153+D152+D147+D151+D148</f>
        <v>523747.81000000006</v>
      </c>
      <c r="E154" s="25"/>
      <c r="F154" s="3">
        <f>D154/B154*100</f>
        <v>69.50994059347073</v>
      </c>
      <c r="G154" s="3">
        <f t="shared" si="21"/>
        <v>60.82410003182028</v>
      </c>
      <c r="H154" s="3">
        <f>B154-D154</f>
        <v>229738.3899999999</v>
      </c>
      <c r="I154" s="3">
        <f t="shared" si="22"/>
        <v>337338.19000000006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467901.71000000014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467901.71000000014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2014-10-02T05:03:52Z</dcterms:modified>
  <cp:category/>
  <cp:version/>
  <cp:contentType/>
  <cp:contentStatus/>
</cp:coreProperties>
</file>